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 yWindow="90" windowWidth="16215" windowHeight="7935"/>
  </bookViews>
  <sheets>
    <sheet name="COST OF TURNOVER" sheetId="2" r:id="rId1"/>
    <sheet name="Sheet3" sheetId="3" r:id="rId2"/>
  </sheets>
  <calcPr calcId="145621" concurrentCalc="0"/>
</workbook>
</file>

<file path=xl/calcChain.xml><?xml version="1.0" encoding="utf-8"?>
<calcChain xmlns="http://schemas.openxmlformats.org/spreadsheetml/2006/main">
  <c r="C20" i="2" l="1"/>
  <c r="C17" i="2"/>
  <c r="C74" i="2"/>
  <c r="C76" i="2"/>
  <c r="C108" i="2"/>
  <c r="C50" i="2"/>
  <c r="C51" i="2"/>
  <c r="C53" i="2"/>
  <c r="C41" i="2"/>
  <c r="C30" i="2"/>
  <c r="C9" i="2"/>
  <c r="C6" i="2"/>
  <c r="C94" i="2"/>
  <c r="C96" i="2"/>
  <c r="C98" i="2"/>
  <c r="C11" i="2"/>
  <c r="C12" i="2"/>
  <c r="C82" i="2"/>
  <c r="C64" i="2"/>
  <c r="C42" i="2"/>
  <c r="C32" i="2"/>
  <c r="C86" i="2"/>
  <c r="C89" i="2"/>
  <c r="C65" i="2"/>
  <c r="C68" i="2"/>
  <c r="C71" i="2"/>
  <c r="C25" i="2"/>
  <c r="C56" i="2"/>
  <c r="C36" i="2"/>
  <c r="C34" i="2"/>
  <c r="C58" i="2"/>
  <c r="C54" i="2"/>
  <c r="C87" i="2"/>
  <c r="C90" i="2"/>
  <c r="C78" i="2"/>
  <c r="C59" i="2"/>
  <c r="C109" i="2"/>
  <c r="C110" i="2"/>
  <c r="C111" i="2"/>
  <c r="C43" i="2"/>
  <c r="C100" i="2"/>
  <c r="C105" i="2"/>
  <c r="C101" i="2"/>
</calcChain>
</file>

<file path=xl/sharedStrings.xml><?xml version="1.0" encoding="utf-8"?>
<sst xmlns="http://schemas.openxmlformats.org/spreadsheetml/2006/main" count="170" uniqueCount="110">
  <si>
    <t>Cost of Turnover</t>
  </si>
  <si>
    <t>Current number on staff</t>
  </si>
  <si>
    <t>Turnover rate</t>
  </si>
  <si>
    <t>Average compensation of those who left the company</t>
  </si>
  <si>
    <t>TOTAL COST OF TURNOVER</t>
  </si>
  <si>
    <t>COST PER EMPLOYEE WHO LEFT</t>
  </si>
  <si>
    <t>Average cost/year of maintaining benefit records for an employee who has left</t>
  </si>
  <si>
    <t>Total cost of turnover for administration</t>
  </si>
  <si>
    <t>Total cost of turnover for recruiting lost employees</t>
  </si>
  <si>
    <t>Annual revenue of company</t>
  </si>
  <si>
    <t>Annual earnings of company after-tax</t>
  </si>
  <si>
    <t>Earnings per share</t>
  </si>
  <si>
    <t>Potential Additional Earning per Share from reduced turnover, less 40% tax</t>
  </si>
  <si>
    <t>Revised earnings per share</t>
  </si>
  <si>
    <t>POTENTIAL STOCK PRICE</t>
  </si>
  <si>
    <t>REVENUES REQUIRED TO OFFSET LOSS DUE TO TURNOVER</t>
  </si>
  <si>
    <t>Effect on Your Company</t>
  </si>
  <si>
    <t>employees</t>
  </si>
  <si>
    <t>new hires</t>
  </si>
  <si>
    <t>hours</t>
  </si>
  <si>
    <t>managers</t>
  </si>
  <si>
    <t>non-managers</t>
  </si>
  <si>
    <t>Total non-managers' investment in training lost due to turnover</t>
  </si>
  <si>
    <t>Total managers' investment in training lost due to turnover</t>
  </si>
  <si>
    <t>days</t>
  </si>
  <si>
    <t>weeks</t>
  </si>
  <si>
    <t>Total potential staff</t>
  </si>
  <si>
    <t>Cost of Turnover #2- Recruitment of New Employees</t>
  </si>
  <si>
    <t>Total number of employees 1 year ago</t>
  </si>
  <si>
    <t>Average compensation of those hired in the past year</t>
  </si>
  <si>
    <t xml:space="preserve"> Total cost of turnover in external recruitment fees</t>
  </si>
  <si>
    <t>Total cost of turnover in internal recruitment fees</t>
  </si>
  <si>
    <t>Total non-managers' investment in recruiting lost due to turnover</t>
  </si>
  <si>
    <t>Total managers' investment in recruiting lost due to turnover</t>
  </si>
  <si>
    <t>Total cost of turnover for miscellaneous recruiting expenses</t>
  </si>
  <si>
    <t>Total cost of formal training</t>
  </si>
  <si>
    <t>Cost of Turnover #3- Cost of Training</t>
  </si>
  <si>
    <t>Average cost per hour of formal training</t>
  </si>
  <si>
    <t>Total investment in formal training lost due to turnover</t>
  </si>
  <si>
    <t>Cost of miscellaneous expenses for employees who attended formal training</t>
  </si>
  <si>
    <t>Total cost of turnover for training</t>
  </si>
  <si>
    <t>Cost of Turnover #5 - Administration</t>
  </si>
  <si>
    <t>Hourly total compensation / 48 weeks per year of work</t>
  </si>
  <si>
    <t>Total morale/productivity lost due to turnover</t>
  </si>
  <si>
    <t>Total non-managers' investment in retaining employees who left</t>
  </si>
  <si>
    <t>Cost of Turnover #4 - Loss of Morale/Productivity</t>
  </si>
  <si>
    <t>Total managers' investment in retaining employees who left</t>
  </si>
  <si>
    <t>Average project value / day</t>
  </si>
  <si>
    <t>Total revenues lost due to project delays resulting from turnover</t>
  </si>
  <si>
    <t>Total cost for loss of morale and productivity</t>
  </si>
  <si>
    <t>Total cost materials for replacing lost employees</t>
  </si>
  <si>
    <t>Total administration hours spent on employees who left</t>
  </si>
  <si>
    <t>Total cost in time spent orienting employees who subsequently left</t>
  </si>
  <si>
    <t>Average weekly revenue contribution per employee</t>
  </si>
  <si>
    <t>Cost of Turnover #6 - Lost Revenue and Damaged Relationships</t>
  </si>
  <si>
    <t>Revenue loss due to turnover</t>
  </si>
  <si>
    <t>Estimated cost for lost constituent confidence and damaged relationships</t>
  </si>
  <si>
    <t>Total cost of turnover for lost revenue and damaged relationships</t>
  </si>
  <si>
    <t>Total cost of maintenance of benefits for employees who have left company</t>
  </si>
  <si>
    <t>Involuntary Turnover (total employees who left the company)</t>
  </si>
  <si>
    <t>Average percent raise given to employees on payroll over past year</t>
  </si>
  <si>
    <t>Average number of weeks a position is left vacant</t>
  </si>
  <si>
    <t>Current number of non-managers on staff</t>
  </si>
  <si>
    <t>Current number of managers on staff</t>
  </si>
  <si>
    <t>Hourly total compensation for non-managers</t>
  </si>
  <si>
    <t>Hourly total compensation for managers</t>
  </si>
  <si>
    <t>Average annual compensation of non-managers</t>
  </si>
  <si>
    <t>Average number of hours a non-manager works per week</t>
  </si>
  <si>
    <t>Average annual compensation of managers</t>
  </si>
  <si>
    <t>Average number of hours a manager works per week</t>
  </si>
  <si>
    <t>Annual Fees for Executive Search Firms/External Recruiting Fees</t>
  </si>
  <si>
    <t>Percentage of fees allocated to replace employees who left in the past year</t>
  </si>
  <si>
    <r>
      <t xml:space="preserve">Average hours spent by non-managers interviewing </t>
    </r>
    <r>
      <rPr>
        <u/>
        <sz val="10"/>
        <rFont val="Georgia"/>
        <family val="1"/>
      </rPr>
      <t>all candidates</t>
    </r>
  </si>
  <si>
    <r>
      <t xml:space="preserve">Average hours spent by managers meeting &amp; interviewing </t>
    </r>
    <r>
      <rPr>
        <u/>
        <sz val="10"/>
        <rFont val="Georgia"/>
        <family val="1"/>
      </rPr>
      <t>all candidates</t>
    </r>
  </si>
  <si>
    <t>Per hire, average moving expense</t>
  </si>
  <si>
    <t>Total average expenses per hire</t>
  </si>
  <si>
    <t>Per hire, average travel, meals and lodging for candidates' interviews</t>
  </si>
  <si>
    <t>Per hire, average signing bonus</t>
  </si>
  <si>
    <t>On average how many hours of formal training does each employee receive during his or her career?</t>
  </si>
  <si>
    <t xml:space="preserve"> Annual training budget</t>
  </si>
  <si>
    <t>Average annual travel, lodging &amp; meal expenses per employee who attended formal training (in addition to annual training budget)</t>
  </si>
  <si>
    <t>Number of employees who attended training</t>
  </si>
  <si>
    <t>Average length of training</t>
  </si>
  <si>
    <t>How many total hours of informal training and coaching from non-managers does an employee receive during his or her career?</t>
  </si>
  <si>
    <t>How many total hours of informal training and coaching from managers does the average employee receive during his career?</t>
  </si>
  <si>
    <t>How many hours, on average, did those who left spend at work on leaving? (Calls from recruiters, preparing resumes, job search on internet, reading want ads, interviewing while "sick" or on vacation)</t>
  </si>
  <si>
    <t>Average number of hours lost employee worked per week</t>
  </si>
  <si>
    <t>Total hours, on average, non-managers talked with those employees about staying?</t>
  </si>
  <si>
    <t>Total hours, on average, non-managers spent on staff planning</t>
  </si>
  <si>
    <t>Total hours, on average, managers talked with those employees about staying?</t>
  </si>
  <si>
    <t>Total hours, on average, managers spent on staff planning</t>
  </si>
  <si>
    <t>Average value of project</t>
  </si>
  <si>
    <t>Average length of project in days</t>
  </si>
  <si>
    <t>Number of days all projects were delayed due to turnover</t>
  </si>
  <si>
    <t>Cost for overtime, shipping expenses</t>
  </si>
  <si>
    <t>Staff hours conducting Orientation meetings each year</t>
  </si>
  <si>
    <t>Staff hours/ employee processing forms to add an employee to payroll</t>
  </si>
  <si>
    <t>Staff hours/ employee reviewing company policy &amp; procedures</t>
  </si>
  <si>
    <t>PE ratio for company stock</t>
  </si>
  <si>
    <t>Current price per share</t>
  </si>
  <si>
    <t xml:space="preserve">Your Company </t>
  </si>
  <si>
    <t xml:space="preserve">Cost of Turnover #1- Increase in Compensation of New Employees </t>
  </si>
  <si>
    <t xml:space="preserve">Percent of salary represented by benefits </t>
  </si>
  <si>
    <t>Cost setting up new employee with company materials (business cards, etc.)</t>
  </si>
  <si>
    <t>Per hire, average spent on dinners, lunches, etc. with employees discussing candidates</t>
  </si>
  <si>
    <t>Total cost of turnover due to increased compensation</t>
  </si>
  <si>
    <t xml:space="preserve"> Annual internal recruiting budget (ad placement, job listings, etc.)</t>
  </si>
  <si>
    <t>Total number of new hires in the past 1 year</t>
  </si>
  <si>
    <t>Number who were terminated, died or were disabled in past year</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</si>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</sst>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10" x14ac:knownFonts="1">
    <font>
      <sz val="11"/>
      <color theme="1"/>
      <name val="Calibri"/>
      <family val="2"/>
      <scheme val="minor"/>
    </font>
    <font>
      <sz val="11"/>
      <color theme="1"/>
      <name val="Calibri"/>
      <family val="2"/>
      <scheme val="minor"/>
    </font>
    <font>
      <sz val="20"/>
      <color theme="1" tint="0.499984740745262"/>
      <name val="Century Gothic"/>
      <family val="2"/>
    </font>
    <font>
      <sz val="11"/>
      <color theme="1"/>
      <name val="Georgia"/>
      <family val="1"/>
    </font>
    <font>
      <b/>
      <sz val="11"/>
      <color theme="0"/>
      <name val="Century Gothic"/>
      <family val="2"/>
    </font>
    <font>
      <b/>
      <sz val="11"/>
      <color theme="1"/>
      <name val="Georgia"/>
      <family val="1"/>
    </font>
    <font>
      <u/>
      <sz val="10"/>
      <name val="Georgia"/>
      <family val="1"/>
    </font>
    <font>
      <b/>
      <sz val="10"/>
      <name val="Georgia"/>
      <family val="1"/>
    </font>
    <font>
      <sz val="10"/>
      <name val="Arial"/>
    </font>
    <font>
      <b/>
      <sz val="10"/>
      <color theme="1"/>
      <name val="Georgia"/>
      <family val="1"/>
    </font>
  </fonts>
  <fills count="7">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rgb="FF0070C0"/>
        <bgColor indexed="64"/>
      </patternFill>
    </fill>
    <fill>
      <patternFill patternType="solid">
        <fgColor theme="3" tint="0.59999389629810485"/>
        <bgColor indexed="64"/>
      </patternFill>
    </fill>
  </fills>
  <borders count="25">
    <border>
      <left/>
      <right/>
      <top/>
      <bottom/>
      <diagonal/>
    </border>
    <border>
      <left/>
      <right/>
      <top/>
      <bottom style="medium">
        <color indexed="64"/>
      </bottom>
      <diagonal/>
    </border>
    <border>
      <left/>
      <right/>
      <top style="medium">
        <color indexed="64"/>
      </top>
      <bottom style="medium">
        <color indexed="64"/>
      </bottom>
      <diagonal/>
    </border>
    <border>
      <left/>
      <right/>
      <top/>
      <bottom style="medium">
        <color theme="1"/>
      </bottom>
      <diagonal/>
    </border>
    <border>
      <left/>
      <right/>
      <top style="medium">
        <color theme="1"/>
      </top>
      <bottom style="medium">
        <color theme="1"/>
      </bottom>
      <diagonal/>
    </border>
    <border>
      <left/>
      <right/>
      <top style="medium">
        <color theme="1"/>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top style="medium">
        <color theme="1"/>
      </top>
      <bottom style="medium">
        <color indexed="64"/>
      </bottom>
      <diagonal/>
    </border>
    <border>
      <left style="thin">
        <color theme="1" tint="0.249977111117893"/>
      </left>
      <right/>
      <top style="thin">
        <color theme="1" tint="0.249977111117893"/>
      </top>
      <bottom/>
      <diagonal/>
    </border>
    <border>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bottom/>
      <diagonal/>
    </border>
    <border>
      <left/>
      <right style="thin">
        <color theme="1" tint="0.249977111117893"/>
      </right>
      <top/>
      <bottom/>
      <diagonal/>
    </border>
    <border>
      <left/>
      <right style="thin">
        <color theme="1" tint="0.249977111117893"/>
      </right>
      <top/>
      <bottom style="medium">
        <color indexed="64"/>
      </bottom>
      <diagonal/>
    </border>
    <border>
      <left/>
      <right style="thin">
        <color theme="1" tint="0.249977111117893"/>
      </right>
      <top style="medium">
        <color indexed="64"/>
      </top>
      <bottom style="medium">
        <color indexed="64"/>
      </bottom>
      <diagonal/>
    </border>
    <border>
      <left style="thin">
        <color theme="1" tint="0.249977111117893"/>
      </left>
      <right/>
      <top/>
      <bottom style="thin">
        <color theme="1" tint="0.249977111117893"/>
      </bottom>
      <diagonal/>
    </border>
    <border>
      <left/>
      <right/>
      <top/>
      <bottom style="thin">
        <color theme="1" tint="0.249977111117893"/>
      </bottom>
      <diagonal/>
    </border>
    <border>
      <left/>
      <right style="thin">
        <color theme="1" tint="0.249977111117893"/>
      </right>
      <top/>
      <bottom style="thin">
        <color theme="1" tint="0.249977111117893"/>
      </bottom>
      <diagonal/>
    </border>
    <border>
      <left/>
      <right style="thin">
        <color theme="1" tint="0.249977111117893"/>
      </right>
      <top/>
      <bottom style="medium">
        <color theme="1"/>
      </bottom>
      <diagonal/>
    </border>
    <border>
      <left/>
      <right style="thin">
        <color theme="1" tint="0.249977111117893"/>
      </right>
      <top style="medium">
        <color theme="1"/>
      </top>
      <bottom style="medium">
        <color theme="1"/>
      </bottom>
      <diagonal/>
    </border>
    <border>
      <left/>
      <right style="thin">
        <color theme="1" tint="0.249977111117893"/>
      </right>
      <top style="medium">
        <color theme="1"/>
      </top>
      <bottom style="medium">
        <color indexed="64"/>
      </bottom>
      <diagonal/>
    </border>
    <border>
      <left/>
      <right style="thin">
        <color theme="1" tint="0.249977111117893"/>
      </right>
      <top style="medium">
        <color theme="1"/>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cellStyleXfs>
  <cellXfs count="92">
    <xf numFmtId="0" fontId="0" fillId="0" borderId="0" xfId="0"/>
    <xf numFmtId="0" fontId="3" fillId="0" borderId="0" xfId="0" applyFont="1"/>
    <xf numFmtId="0" fontId="3" fillId="0" borderId="0" xfId="0" applyFont="1" applyAlignment="1">
      <alignment wrapText="1"/>
    </xf>
    <xf numFmtId="0" fontId="3" fillId="0" borderId="0" xfId="0" applyFont="1" applyAlignment="1">
      <alignment horizontal="right" vertical="top"/>
    </xf>
    <xf numFmtId="0" fontId="3" fillId="0" borderId="0" xfId="0" applyFont="1" applyFill="1"/>
    <xf numFmtId="0" fontId="3" fillId="0" borderId="0" xfId="0" applyFont="1" applyBorder="1"/>
    <xf numFmtId="0" fontId="3" fillId="0" borderId="0" xfId="0" applyFont="1" applyFill="1" applyAlignment="1">
      <alignment horizontal="right" vertical="top"/>
    </xf>
    <xf numFmtId="44" fontId="3" fillId="0" borderId="0" xfId="1" applyFont="1" applyFill="1" applyBorder="1"/>
    <xf numFmtId="0" fontId="3" fillId="0" borderId="0" xfId="0" applyFont="1" applyFill="1" applyBorder="1"/>
    <xf numFmtId="0" fontId="3" fillId="3" borderId="0" xfId="0" applyFont="1" applyFill="1" applyBorder="1"/>
    <xf numFmtId="0" fontId="3" fillId="0" borderId="1" xfId="0" applyFont="1" applyBorder="1"/>
    <xf numFmtId="0" fontId="3" fillId="0" borderId="2" xfId="0" applyFont="1" applyBorder="1"/>
    <xf numFmtId="0" fontId="3" fillId="0" borderId="1" xfId="1" applyNumberFormat="1" applyFont="1" applyBorder="1"/>
    <xf numFmtId="0" fontId="3" fillId="0" borderId="1" xfId="0" applyFont="1" applyFill="1" applyBorder="1"/>
    <xf numFmtId="0" fontId="5" fillId="0" borderId="0" xfId="0" applyFont="1" applyFill="1" applyAlignment="1">
      <alignment horizontal="right" wrapText="1"/>
    </xf>
    <xf numFmtId="44" fontId="3" fillId="0" borderId="3" xfId="1" applyFont="1" applyBorder="1"/>
    <xf numFmtId="0" fontId="3" fillId="0" borderId="3" xfId="0" applyFont="1" applyBorder="1"/>
    <xf numFmtId="44" fontId="3" fillId="0" borderId="4" xfId="1" applyFont="1" applyBorder="1"/>
    <xf numFmtId="0" fontId="3" fillId="0" borderId="4" xfId="0" applyFont="1" applyBorder="1"/>
    <xf numFmtId="9" fontId="3" fillId="0" borderId="4" xfId="2" applyFont="1" applyBorder="1"/>
    <xf numFmtId="44" fontId="3" fillId="4" borderId="0" xfId="1" applyFont="1" applyFill="1" applyBorder="1"/>
    <xf numFmtId="0" fontId="3" fillId="0" borderId="5" xfId="0" applyFont="1" applyBorder="1"/>
    <xf numFmtId="44" fontId="3" fillId="3" borderId="0" xfId="1" applyFont="1" applyFill="1" applyBorder="1"/>
    <xf numFmtId="0" fontId="3" fillId="0" borderId="3" xfId="0" applyFont="1" applyFill="1" applyBorder="1"/>
    <xf numFmtId="0" fontId="5" fillId="3" borderId="0" xfId="0" applyFont="1" applyFill="1" applyBorder="1" applyAlignment="1">
      <alignment horizontal="right"/>
    </xf>
    <xf numFmtId="44" fontId="3" fillId="3" borderId="0" xfId="0" applyNumberFormat="1" applyFont="1" applyFill="1" applyBorder="1"/>
    <xf numFmtId="44" fontId="3" fillId="0" borderId="3" xfId="1" applyFont="1" applyFill="1" applyBorder="1"/>
    <xf numFmtId="44" fontId="3" fillId="0" borderId="4" xfId="1" applyFont="1" applyFill="1" applyBorder="1"/>
    <xf numFmtId="44" fontId="3" fillId="3" borderId="0" xfId="0" applyNumberFormat="1" applyFont="1" applyFill="1" applyBorder="1" applyAlignment="1">
      <alignment wrapText="1"/>
    </xf>
    <xf numFmtId="0" fontId="3" fillId="0" borderId="3" xfId="0" applyFont="1" applyBorder="1" applyProtection="1">
      <protection locked="0"/>
    </xf>
    <xf numFmtId="44" fontId="3" fillId="3" borderId="0" xfId="0" applyNumberFormat="1" applyFont="1" applyFill="1" applyBorder="1" applyAlignment="1">
      <alignment horizontal="left"/>
    </xf>
    <xf numFmtId="44" fontId="3" fillId="0" borderId="3" xfId="1" applyFont="1" applyFill="1" applyBorder="1" applyProtection="1">
      <protection locked="0"/>
    </xf>
    <xf numFmtId="0" fontId="3" fillId="0" borderId="4" xfId="0" applyFont="1" applyFill="1" applyBorder="1" applyProtection="1">
      <protection locked="0"/>
    </xf>
    <xf numFmtId="44" fontId="3" fillId="3" borderId="0" xfId="5" applyFont="1" applyFill="1" applyBorder="1"/>
    <xf numFmtId="0" fontId="3" fillId="0" borderId="3" xfId="0" applyFont="1" applyFill="1" applyBorder="1" applyProtection="1">
      <protection locked="0"/>
    </xf>
    <xf numFmtId="44" fontId="3" fillId="0" borderId="3" xfId="1" applyFont="1" applyBorder="1" applyProtection="1">
      <protection locked="0"/>
    </xf>
    <xf numFmtId="0" fontId="7" fillId="4" borderId="0" xfId="0" applyFont="1" applyFill="1" applyBorder="1" applyAlignment="1">
      <alignment horizontal="right"/>
    </xf>
    <xf numFmtId="0" fontId="3" fillId="4" borderId="6" xfId="0" applyFont="1" applyFill="1" applyBorder="1" applyAlignment="1">
      <alignment horizontal="right" vertical="top"/>
    </xf>
    <xf numFmtId="44" fontId="3" fillId="4" borderId="5" xfId="1" applyFont="1" applyFill="1" applyBorder="1"/>
    <xf numFmtId="0" fontId="3" fillId="4" borderId="7" xfId="0" applyFont="1" applyFill="1" applyBorder="1"/>
    <xf numFmtId="0" fontId="3" fillId="4" borderId="8" xfId="0" applyFont="1" applyFill="1" applyBorder="1" applyAlignment="1">
      <alignment horizontal="right" vertical="top"/>
    </xf>
    <xf numFmtId="44" fontId="3" fillId="4" borderId="3" xfId="1" applyFont="1" applyFill="1" applyBorder="1"/>
    <xf numFmtId="0" fontId="3" fillId="4" borderId="9" xfId="0" applyFont="1" applyFill="1" applyBorder="1"/>
    <xf numFmtId="0" fontId="3" fillId="0" borderId="3" xfId="0" applyFont="1" applyFill="1" applyBorder="1" applyAlignment="1">
      <alignment wrapText="1"/>
    </xf>
    <xf numFmtId="44" fontId="3" fillId="3" borderId="0" xfId="5" applyNumberFormat="1" applyFont="1" applyFill="1" applyBorder="1" applyProtection="1">
      <protection locked="0"/>
    </xf>
    <xf numFmtId="44" fontId="3" fillId="3" borderId="0" xfId="5" applyNumberFormat="1" applyFont="1" applyFill="1" applyBorder="1" applyProtection="1"/>
    <xf numFmtId="0" fontId="9" fillId="4" borderId="5" xfId="0" applyFont="1" applyFill="1" applyBorder="1" applyAlignment="1">
      <alignment horizontal="right"/>
    </xf>
    <xf numFmtId="0" fontId="9" fillId="4" borderId="3" xfId="0" applyFont="1" applyFill="1" applyBorder="1" applyAlignment="1">
      <alignment horizontal="right"/>
    </xf>
    <xf numFmtId="44" fontId="3" fillId="0" borderId="1" xfId="1" applyFont="1" applyBorder="1"/>
    <xf numFmtId="0" fontId="3" fillId="0" borderId="10" xfId="0" applyFont="1" applyBorder="1" applyProtection="1">
      <protection locked="0"/>
    </xf>
    <xf numFmtId="0" fontId="5" fillId="3" borderId="0" xfId="0" applyFont="1" applyFill="1" applyBorder="1" applyAlignment="1">
      <alignment horizontal="right" wrapText="1"/>
    </xf>
    <xf numFmtId="2" fontId="3" fillId="3" borderId="0" xfId="0" applyNumberFormat="1" applyFont="1" applyFill="1" applyBorder="1"/>
    <xf numFmtId="0" fontId="3" fillId="0" borderId="14" xfId="0" applyFont="1" applyBorder="1" applyAlignment="1">
      <alignment horizontal="right" vertical="top"/>
    </xf>
    <xf numFmtId="0" fontId="3" fillId="0" borderId="0" xfId="0" applyFont="1" applyBorder="1" applyAlignment="1">
      <alignment wrapText="1"/>
    </xf>
    <xf numFmtId="0" fontId="3" fillId="0" borderId="16" xfId="0" applyFont="1" applyBorder="1"/>
    <xf numFmtId="0" fontId="3" fillId="0" borderId="17" xfId="0" applyFont="1" applyBorder="1"/>
    <xf numFmtId="0" fontId="3" fillId="3" borderId="15" xfId="0" applyFont="1" applyFill="1" applyBorder="1"/>
    <xf numFmtId="0" fontId="3" fillId="0" borderId="18" xfId="0" applyFont="1" applyBorder="1" applyAlignment="1">
      <alignment horizontal="right" vertical="top"/>
    </xf>
    <xf numFmtId="0" fontId="5" fillId="6" borderId="19" xfId="0" applyFont="1" applyFill="1" applyBorder="1" applyAlignment="1">
      <alignment horizontal="right" wrapText="1"/>
    </xf>
    <xf numFmtId="10" fontId="3" fillId="6" borderId="19" xfId="2" applyNumberFormat="1" applyFont="1" applyFill="1" applyBorder="1"/>
    <xf numFmtId="0" fontId="3" fillId="6" borderId="20" xfId="0" applyFont="1" applyFill="1" applyBorder="1"/>
    <xf numFmtId="0" fontId="3" fillId="5" borderId="13" xfId="0" applyFont="1" applyFill="1" applyBorder="1"/>
    <xf numFmtId="0" fontId="3" fillId="0" borderId="21" xfId="0" applyFont="1" applyBorder="1"/>
    <xf numFmtId="0" fontId="3" fillId="0" borderId="22" xfId="0" applyFont="1" applyBorder="1"/>
    <xf numFmtId="44" fontId="3" fillId="6" borderId="19" xfId="1" applyFont="1" applyFill="1" applyBorder="1"/>
    <xf numFmtId="0" fontId="3" fillId="0" borderId="21" xfId="0" applyFont="1" applyFill="1" applyBorder="1"/>
    <xf numFmtId="44" fontId="3" fillId="0" borderId="0" xfId="1" applyFont="1" applyBorder="1" applyAlignment="1">
      <alignment wrapText="1"/>
    </xf>
    <xf numFmtId="0" fontId="3" fillId="0" borderId="22" xfId="0" applyFont="1" applyFill="1" applyBorder="1"/>
    <xf numFmtId="0" fontId="5" fillId="6" borderId="19" xfId="0" applyFont="1" applyFill="1" applyBorder="1" applyAlignment="1">
      <alignment horizontal="right"/>
    </xf>
    <xf numFmtId="0" fontId="3" fillId="0" borderId="15" xfId="0" applyFont="1" applyBorder="1"/>
    <xf numFmtId="44" fontId="3" fillId="6" borderId="19" xfId="0" applyNumberFormat="1" applyFont="1" applyFill="1" applyBorder="1"/>
    <xf numFmtId="0" fontId="5" fillId="3" borderId="15" xfId="0" applyFont="1" applyFill="1" applyBorder="1"/>
    <xf numFmtId="0" fontId="3" fillId="0" borderId="23" xfId="0" applyFont="1" applyBorder="1"/>
    <xf numFmtId="0" fontId="3" fillId="0" borderId="24" xfId="0" applyFont="1" applyBorder="1"/>
    <xf numFmtId="0" fontId="5" fillId="4" borderId="19" xfId="0" applyFont="1" applyFill="1" applyBorder="1" applyAlignment="1">
      <alignment horizontal="right"/>
    </xf>
    <xf numFmtId="44" fontId="3" fillId="4" borderId="19" xfId="1" applyFont="1" applyFill="1" applyBorder="1"/>
    <xf numFmtId="0" fontId="3" fillId="4" borderId="20" xfId="0" applyFont="1" applyFill="1" applyBorder="1"/>
    <xf numFmtId="0" fontId="3" fillId="2" borderId="13" xfId="0" applyFont="1" applyFill="1" applyBorder="1"/>
    <xf numFmtId="0" fontId="3" fillId="4" borderId="15" xfId="0" applyFont="1" applyFill="1" applyBorder="1"/>
    <xf numFmtId="0" fontId="7" fillId="4" borderId="19" xfId="0" applyFont="1" applyFill="1" applyBorder="1" applyAlignment="1">
      <alignment horizontal="right"/>
    </xf>
    <xf numFmtId="44" fontId="3" fillId="4" borderId="19" xfId="0" applyNumberFormat="1" applyFont="1" applyFill="1" applyBorder="1"/>
    <xf numFmtId="0" fontId="5" fillId="0" borderId="0" xfId="0" applyFont="1" applyFill="1" applyAlignment="1">
      <alignment horizontal="left" wrapText="1"/>
    </xf>
    <xf numFmtId="0" fontId="2" fillId="2" borderId="11" xfId="0" applyFont="1" applyFill="1" applyBorder="1" applyAlignment="1">
      <alignment horizontal="left" vertical="top"/>
    </xf>
    <xf numFmtId="0" fontId="2" fillId="2" borderId="12" xfId="0" applyFont="1" applyFill="1" applyBorder="1" applyAlignment="1">
      <alignment horizontal="left" vertical="top"/>
    </xf>
    <xf numFmtId="0" fontId="2" fillId="2" borderId="13" xfId="0" applyFont="1" applyFill="1" applyBorder="1" applyAlignment="1">
      <alignment horizontal="left" vertical="top"/>
    </xf>
    <xf numFmtId="0" fontId="4" fillId="5" borderId="14" xfId="0" applyFont="1" applyFill="1" applyBorder="1" applyAlignment="1">
      <alignment horizontal="left"/>
    </xf>
    <xf numFmtId="0" fontId="4" fillId="5" borderId="0" xfId="0" applyFont="1" applyFill="1" applyBorder="1" applyAlignment="1">
      <alignment horizontal="left"/>
    </xf>
    <xf numFmtId="0" fontId="4" fillId="5" borderId="15" xfId="0" applyFont="1" applyFill="1" applyBorder="1" applyAlignment="1">
      <alignment horizontal="left"/>
    </xf>
    <xf numFmtId="0" fontId="4" fillId="5" borderId="11" xfId="0" applyFont="1" applyFill="1" applyBorder="1" applyAlignment="1">
      <alignment horizontal="left"/>
    </xf>
    <xf numFmtId="0" fontId="4" fillId="5" borderId="12" xfId="0" applyFont="1" applyFill="1" applyBorder="1" applyAlignment="1">
      <alignment horizontal="left"/>
    </xf>
    <xf numFmtId="0" fontId="4" fillId="5" borderId="11" xfId="0" applyFont="1" applyFill="1" applyBorder="1" applyAlignment="1">
      <alignment horizontal="left" vertical="top"/>
    </xf>
    <xf numFmtId="0" fontId="4" fillId="5" borderId="12" xfId="0" applyFont="1" applyFill="1" applyBorder="1" applyAlignment="1">
      <alignment horizontal="left" vertical="top"/>
    </xf>
  </cellXfs>
  <cellStyles count="7">
    <cellStyle name="Comma 2" xfId="4"/>
    <cellStyle name="Currency" xfId="1" builtinId="4"/>
    <cellStyle name="Currency 2" xfId="5"/>
    <cellStyle name="Normal" xfId="0" builtinId="0"/>
    <cellStyle name="Normal 2" xfId="3"/>
    <cellStyle name="Percent" xfId="2" builtinId="5"/>
    <cellStyle name="Percent 2" xfId="6"/>
  </cellStyles>
  <dxfs count="0"/>
  <tableStyles count="0" defaultTableStyle="TableStyleMedium2" defaultPivotStyle="PivotStyleLight16"/>
  <colors>
    <mruColors>
      <color rgb="FFFFCC66"/>
      <color rgb="FFFFE0A3"/>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3305175</xdr:colOff>
      <xdr:row>1</xdr:row>
      <xdr:rowOff>0</xdr:rowOff>
    </xdr:to>
    <xdr:pic>
      <xdr:nvPicPr>
        <xdr:cNvPr id="2" name="Picture 1" descr="http://www.tangible-development.com/wp-content/uploads/TVC-logo2-300x82.jp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2195"/>
        <a:stretch/>
      </xdr:blipFill>
      <xdr:spPr bwMode="auto">
        <a:xfrm>
          <a:off x="57150" y="0"/>
          <a:ext cx="358140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tabSelected="1" topLeftCell="A91" zoomScaleNormal="100" workbookViewId="0">
      <selection activeCell="C117" sqref="C117"/>
    </sheetView>
  </sheetViews>
  <sheetFormatPr defaultRowHeight="14.25" x14ac:dyDescent="0.2"/>
  <cols>
    <col min="1" max="1" width="5" style="3" customWidth="1"/>
    <col min="2" max="2" width="86.42578125" style="2" customWidth="1"/>
    <col min="3" max="3" width="19.42578125" style="1" bestFit="1" customWidth="1"/>
    <col min="4" max="4" width="14.5703125" style="1" customWidth="1"/>
    <col min="5" max="5" width="5.28515625" style="1" customWidth="1"/>
    <col min="6" max="16384" width="9.140625" style="1"/>
  </cols>
  <sheetData>
    <row r="1" spans="1:4" ht="65.25" customHeight="1" x14ac:dyDescent="0.2"/>
    <row r="2" spans="1:4" ht="26.25" x14ac:dyDescent="0.2">
      <c r="A2" s="82" t="s">
        <v>0</v>
      </c>
      <c r="B2" s="83"/>
      <c r="C2" s="83"/>
      <c r="D2" s="84"/>
    </row>
    <row r="3" spans="1:4" x14ac:dyDescent="0.2">
      <c r="A3" s="85" t="s">
        <v>100</v>
      </c>
      <c r="B3" s="86"/>
      <c r="C3" s="86"/>
      <c r="D3" s="87"/>
    </row>
    <row r="4" spans="1:4" ht="15" thickBot="1" x14ac:dyDescent="0.25">
      <c r="A4" s="52">
        <v>1</v>
      </c>
      <c r="B4" s="53" t="s">
        <v>28</v>
      </c>
      <c r="C4" s="10" t="s">
        <v>109</v>
      </c>
      <c r="D4" s="54" t="s">
        <v>17</v>
      </c>
    </row>
    <row r="5" spans="1:4" ht="15" thickBot="1" x14ac:dyDescent="0.25">
      <c r="A5" s="52">
        <v>2</v>
      </c>
      <c r="B5" s="53" t="s">
        <v>107</v>
      </c>
      <c r="C5" s="11" t="s">
        <v>109</v>
      </c>
      <c r="D5" s="55" t="s">
        <v>18</v>
      </c>
    </row>
    <row r="6" spans="1:4" x14ac:dyDescent="0.2">
      <c r="A6" s="52"/>
      <c r="B6" s="50" t="s">
        <v>26</v>
      </c>
      <c r="C6" s="9" t="e">
        <f>C4+C5</f>
        <v>#VALUE!</v>
      </c>
      <c r="D6" s="56" t="s">
        <v>17</v>
      </c>
    </row>
    <row r="7" spans="1:4" ht="15" thickBot="1" x14ac:dyDescent="0.25">
      <c r="A7" s="52">
        <v>3</v>
      </c>
      <c r="B7" s="53" t="s">
        <v>62</v>
      </c>
      <c r="C7" s="10" t="s">
        <v>109</v>
      </c>
      <c r="D7" s="54" t="s">
        <v>21</v>
      </c>
    </row>
    <row r="8" spans="1:4" ht="15" thickBot="1" x14ac:dyDescent="0.25">
      <c r="A8" s="52">
        <v>4</v>
      </c>
      <c r="B8" s="53" t="s">
        <v>63</v>
      </c>
      <c r="C8" s="10" t="s">
        <v>109</v>
      </c>
      <c r="D8" s="54" t="s">
        <v>20</v>
      </c>
    </row>
    <row r="9" spans="1:4" x14ac:dyDescent="0.2">
      <c r="A9" s="52"/>
      <c r="B9" s="50" t="s">
        <v>1</v>
      </c>
      <c r="C9" s="9" t="e">
        <f>C7+C8</f>
        <v>#VALUE!</v>
      </c>
      <c r="D9" s="56" t="s">
        <v>17</v>
      </c>
    </row>
    <row r="10" spans="1:4" ht="15" thickBot="1" x14ac:dyDescent="0.25">
      <c r="A10" s="52">
        <v>5</v>
      </c>
      <c r="B10" s="53" t="s">
        <v>108</v>
      </c>
      <c r="C10" s="13" t="s">
        <v>109</v>
      </c>
      <c r="D10" s="54" t="s">
        <v>17</v>
      </c>
    </row>
    <row r="11" spans="1:4" x14ac:dyDescent="0.2">
      <c r="A11" s="52"/>
      <c r="B11" s="50" t="s">
        <v>59</v>
      </c>
      <c r="C11" s="9" t="e">
        <f>C6-C9-C10</f>
        <v>#VALUE!</v>
      </c>
      <c r="D11" s="56" t="s">
        <v>17</v>
      </c>
    </row>
    <row r="12" spans="1:4" x14ac:dyDescent="0.2">
      <c r="A12" s="57"/>
      <c r="B12" s="58" t="s">
        <v>2</v>
      </c>
      <c r="C12" s="59" t="e">
        <f>IF(C11&lt;0.01,0,+C11/C9)</f>
        <v>#VALUE!</v>
      </c>
      <c r="D12" s="60"/>
    </row>
    <row r="14" spans="1:4" x14ac:dyDescent="0.2">
      <c r="A14" s="88" t="s">
        <v>101</v>
      </c>
      <c r="B14" s="89"/>
      <c r="C14" s="89"/>
      <c r="D14" s="61"/>
    </row>
    <row r="15" spans="1:4" ht="15" thickBot="1" x14ac:dyDescent="0.25">
      <c r="A15" s="52">
        <v>9</v>
      </c>
      <c r="B15" s="53" t="s">
        <v>66</v>
      </c>
      <c r="C15" s="48" t="s">
        <v>109</v>
      </c>
      <c r="D15" s="54"/>
    </row>
    <row r="16" spans="1:4" ht="15" thickBot="1" x14ac:dyDescent="0.25">
      <c r="A16" s="52">
        <v>10</v>
      </c>
      <c r="B16" s="53" t="s">
        <v>67</v>
      </c>
      <c r="C16" s="11" t="s">
        <v>109</v>
      </c>
      <c r="D16" s="55" t="s">
        <v>19</v>
      </c>
    </row>
    <row r="17" spans="1:4" x14ac:dyDescent="0.2">
      <c r="A17" s="52"/>
      <c r="B17" s="50" t="s">
        <v>64</v>
      </c>
      <c r="C17" s="22" t="e">
        <f>IF(C16=0,0,(C15*(1+C24))/(C16*48))</f>
        <v>#VALUE!</v>
      </c>
      <c r="D17" s="56"/>
    </row>
    <row r="18" spans="1:4" ht="15" thickBot="1" x14ac:dyDescent="0.25">
      <c r="A18" s="52">
        <v>11</v>
      </c>
      <c r="B18" s="53" t="s">
        <v>68</v>
      </c>
      <c r="C18" s="48" t="s">
        <v>109</v>
      </c>
      <c r="D18" s="54"/>
    </row>
    <row r="19" spans="1:4" ht="15" thickBot="1" x14ac:dyDescent="0.25">
      <c r="A19" s="52">
        <v>12</v>
      </c>
      <c r="B19" s="53" t="s">
        <v>69</v>
      </c>
      <c r="C19" s="12" t="s">
        <v>109</v>
      </c>
      <c r="D19" s="54" t="s">
        <v>19</v>
      </c>
    </row>
    <row r="20" spans="1:4" x14ac:dyDescent="0.2">
      <c r="A20" s="52"/>
      <c r="B20" s="50" t="s">
        <v>65</v>
      </c>
      <c r="C20" s="22" t="e">
        <f>IF(C19=0,0,(C18*(1+C24))/(C19*48))</f>
        <v>#VALUE!</v>
      </c>
      <c r="D20" s="56"/>
    </row>
    <row r="21" spans="1:4" ht="15" thickBot="1" x14ac:dyDescent="0.25">
      <c r="A21" s="52">
        <v>13</v>
      </c>
      <c r="B21" s="53" t="s">
        <v>29</v>
      </c>
      <c r="C21" s="15" t="s">
        <v>109</v>
      </c>
      <c r="D21" s="62"/>
    </row>
    <row r="22" spans="1:4" ht="15" thickBot="1" x14ac:dyDescent="0.25">
      <c r="A22" s="52">
        <v>14</v>
      </c>
      <c r="B22" s="53" t="s">
        <v>3</v>
      </c>
      <c r="C22" s="17" t="s">
        <v>109</v>
      </c>
      <c r="D22" s="63"/>
    </row>
    <row r="23" spans="1:4" ht="15" thickBot="1" x14ac:dyDescent="0.25">
      <c r="A23" s="52">
        <v>15</v>
      </c>
      <c r="B23" s="53" t="s">
        <v>60</v>
      </c>
      <c r="C23" s="19" t="s">
        <v>109</v>
      </c>
      <c r="D23" s="63"/>
    </row>
    <row r="24" spans="1:4" ht="15" thickBot="1" x14ac:dyDescent="0.25">
      <c r="A24" s="52">
        <v>16</v>
      </c>
      <c r="B24" s="53" t="s">
        <v>102</v>
      </c>
      <c r="C24" s="19" t="s">
        <v>109</v>
      </c>
      <c r="D24" s="63"/>
    </row>
    <row r="25" spans="1:4" x14ac:dyDescent="0.2">
      <c r="A25" s="57"/>
      <c r="B25" s="58" t="s">
        <v>105</v>
      </c>
      <c r="C25" s="64" t="e">
        <f>+(C21*(1+C24)-(C22*(1+C23)*(1+C24)))*C12</f>
        <v>#VALUE!</v>
      </c>
      <c r="D25" s="60"/>
    </row>
    <row r="26" spans="1:4" s="4" customFormat="1" x14ac:dyDescent="0.2">
      <c r="A26" s="6"/>
      <c r="B26" s="81"/>
      <c r="C26" s="81"/>
      <c r="D26" s="81"/>
    </row>
    <row r="27" spans="1:4" x14ac:dyDescent="0.2">
      <c r="A27" s="90" t="s">
        <v>27</v>
      </c>
      <c r="B27" s="91"/>
      <c r="C27" s="91"/>
      <c r="D27" s="61"/>
    </row>
    <row r="28" spans="1:4" s="8" customFormat="1" ht="15" thickBot="1" x14ac:dyDescent="0.25">
      <c r="A28" s="52">
        <v>17</v>
      </c>
      <c r="B28" s="53" t="s">
        <v>70</v>
      </c>
      <c r="C28" s="15" t="s">
        <v>109</v>
      </c>
      <c r="D28" s="62"/>
    </row>
    <row r="29" spans="1:4" ht="15" thickBot="1" x14ac:dyDescent="0.25">
      <c r="A29" s="52">
        <v>18</v>
      </c>
      <c r="B29" s="53" t="s">
        <v>71</v>
      </c>
      <c r="C29" s="19" t="s">
        <v>109</v>
      </c>
      <c r="D29" s="63"/>
    </row>
    <row r="30" spans="1:4" x14ac:dyDescent="0.2">
      <c r="A30" s="52"/>
      <c r="B30" s="24" t="s">
        <v>30</v>
      </c>
      <c r="C30" s="22" t="e">
        <f>C28*C29</f>
        <v>#VALUE!</v>
      </c>
      <c r="D30" s="56"/>
    </row>
    <row r="31" spans="1:4" ht="15" thickBot="1" x14ac:dyDescent="0.25">
      <c r="A31" s="52">
        <v>19</v>
      </c>
      <c r="B31" s="5" t="s">
        <v>106</v>
      </c>
      <c r="C31" s="15" t="s">
        <v>109</v>
      </c>
      <c r="D31" s="62"/>
    </row>
    <row r="32" spans="1:4" x14ac:dyDescent="0.2">
      <c r="A32" s="52"/>
      <c r="B32" s="24" t="s">
        <v>31</v>
      </c>
      <c r="C32" s="22" t="e">
        <f>IF(C11=0,0,(C11/C5)*C31)</f>
        <v>#VALUE!</v>
      </c>
      <c r="D32" s="56"/>
    </row>
    <row r="33" spans="1:4" ht="15" thickBot="1" x14ac:dyDescent="0.25">
      <c r="A33" s="52">
        <v>20</v>
      </c>
      <c r="B33" s="8" t="s">
        <v>72</v>
      </c>
      <c r="C33" s="23" t="s">
        <v>109</v>
      </c>
      <c r="D33" s="65" t="s">
        <v>19</v>
      </c>
    </row>
    <row r="34" spans="1:4" x14ac:dyDescent="0.2">
      <c r="A34" s="52"/>
      <c r="B34" s="24" t="s">
        <v>32</v>
      </c>
      <c r="C34" s="25" t="e">
        <f>C33*C17*C12</f>
        <v>#VALUE!</v>
      </c>
      <c r="D34" s="56"/>
    </row>
    <row r="35" spans="1:4" ht="15" thickBot="1" x14ac:dyDescent="0.25">
      <c r="A35" s="52">
        <v>21</v>
      </c>
      <c r="B35" s="8" t="s">
        <v>73</v>
      </c>
      <c r="C35" s="23" t="s">
        <v>109</v>
      </c>
      <c r="D35" s="65" t="s">
        <v>19</v>
      </c>
    </row>
    <row r="36" spans="1:4" x14ac:dyDescent="0.2">
      <c r="A36" s="52"/>
      <c r="B36" s="24" t="s">
        <v>33</v>
      </c>
      <c r="C36" s="22" t="e">
        <f>C35*C20*C12</f>
        <v>#VALUE!</v>
      </c>
      <c r="D36" s="56"/>
    </row>
    <row r="37" spans="1:4" ht="15" thickBot="1" x14ac:dyDescent="0.25">
      <c r="A37" s="52">
        <v>22</v>
      </c>
      <c r="B37" s="53" t="s">
        <v>104</v>
      </c>
      <c r="C37" s="66" t="s">
        <v>109</v>
      </c>
      <c r="D37" s="65"/>
    </row>
    <row r="38" spans="1:4" ht="15" thickBot="1" x14ac:dyDescent="0.25">
      <c r="A38" s="52">
        <v>23</v>
      </c>
      <c r="B38" s="5" t="s">
        <v>76</v>
      </c>
      <c r="C38" s="27" t="s">
        <v>109</v>
      </c>
      <c r="D38" s="67"/>
    </row>
    <row r="39" spans="1:4" ht="15" thickBot="1" x14ac:dyDescent="0.25">
      <c r="A39" s="52">
        <v>24</v>
      </c>
      <c r="B39" s="5" t="s">
        <v>74</v>
      </c>
      <c r="C39" s="27" t="s">
        <v>109</v>
      </c>
      <c r="D39" s="67"/>
    </row>
    <row r="40" spans="1:4" ht="15" thickBot="1" x14ac:dyDescent="0.25">
      <c r="A40" s="52">
        <v>25</v>
      </c>
      <c r="B40" s="5" t="s">
        <v>77</v>
      </c>
      <c r="C40" s="27">
        <v>0</v>
      </c>
      <c r="D40" s="67"/>
    </row>
    <row r="41" spans="1:4" x14ac:dyDescent="0.2">
      <c r="A41" s="52"/>
      <c r="B41" s="24" t="s">
        <v>75</v>
      </c>
      <c r="C41" s="22">
        <f>SUM(C37:C40)</f>
        <v>0</v>
      </c>
      <c r="D41" s="56"/>
    </row>
    <row r="42" spans="1:4" x14ac:dyDescent="0.2">
      <c r="A42" s="52"/>
      <c r="B42" s="24" t="s">
        <v>34</v>
      </c>
      <c r="C42" s="22" t="e">
        <f>C41*C11</f>
        <v>#VALUE!</v>
      </c>
      <c r="D42" s="56"/>
    </row>
    <row r="43" spans="1:4" x14ac:dyDescent="0.2">
      <c r="A43" s="57"/>
      <c r="B43" s="68" t="s">
        <v>8</v>
      </c>
      <c r="C43" s="64" t="e">
        <f>C42+C36+C34+C32+C30</f>
        <v>#VALUE!</v>
      </c>
      <c r="D43" s="60"/>
    </row>
    <row r="45" spans="1:4" x14ac:dyDescent="0.2">
      <c r="A45" s="88" t="s">
        <v>36</v>
      </c>
      <c r="B45" s="89"/>
      <c r="C45" s="89"/>
      <c r="D45" s="61"/>
    </row>
    <row r="46" spans="1:4" ht="29.25" thickBot="1" x14ac:dyDescent="0.25">
      <c r="A46" s="52">
        <v>26</v>
      </c>
      <c r="B46" s="53" t="s">
        <v>78</v>
      </c>
      <c r="C46" s="16">
        <v>0</v>
      </c>
      <c r="D46" s="62" t="s">
        <v>19</v>
      </c>
    </row>
    <row r="47" spans="1:4" ht="15" thickBot="1" x14ac:dyDescent="0.25">
      <c r="A47" s="52">
        <v>27</v>
      </c>
      <c r="B47" s="53" t="s">
        <v>79</v>
      </c>
      <c r="C47" s="17">
        <v>0</v>
      </c>
      <c r="D47" s="63"/>
    </row>
    <row r="48" spans="1:4" ht="29.25" thickBot="1" x14ac:dyDescent="0.25">
      <c r="A48" s="52">
        <v>28</v>
      </c>
      <c r="B48" s="53" t="s">
        <v>80</v>
      </c>
      <c r="C48" s="17">
        <v>0</v>
      </c>
      <c r="D48" s="63"/>
    </row>
    <row r="49" spans="1:4" ht="15" thickBot="1" x14ac:dyDescent="0.25">
      <c r="A49" s="52">
        <v>29</v>
      </c>
      <c r="B49" s="53" t="s">
        <v>81</v>
      </c>
      <c r="C49" s="18">
        <v>0</v>
      </c>
      <c r="D49" s="63" t="s">
        <v>17</v>
      </c>
    </row>
    <row r="50" spans="1:4" x14ac:dyDescent="0.2">
      <c r="A50" s="52"/>
      <c r="B50" s="50" t="s">
        <v>39</v>
      </c>
      <c r="C50" s="22">
        <f>C48*C49</f>
        <v>0</v>
      </c>
      <c r="D50" s="56"/>
    </row>
    <row r="51" spans="1:4" x14ac:dyDescent="0.2">
      <c r="A51" s="52"/>
      <c r="B51" s="50" t="s">
        <v>35</v>
      </c>
      <c r="C51" s="22">
        <f>C47+C50</f>
        <v>0</v>
      </c>
      <c r="D51" s="56"/>
    </row>
    <row r="52" spans="1:4" ht="15" thickBot="1" x14ac:dyDescent="0.25">
      <c r="A52" s="52">
        <v>30</v>
      </c>
      <c r="B52" s="53" t="s">
        <v>82</v>
      </c>
      <c r="C52" s="16">
        <v>0</v>
      </c>
      <c r="D52" s="62" t="s">
        <v>19</v>
      </c>
    </row>
    <row r="53" spans="1:4" x14ac:dyDescent="0.2">
      <c r="A53" s="52"/>
      <c r="B53" s="50" t="s">
        <v>37</v>
      </c>
      <c r="C53" s="22">
        <f>IF(C49*C52 =0,0,+C51/(C49 *C52))</f>
        <v>0</v>
      </c>
      <c r="D53" s="56"/>
    </row>
    <row r="54" spans="1:4" x14ac:dyDescent="0.2">
      <c r="A54" s="52"/>
      <c r="B54" s="50" t="s">
        <v>38</v>
      </c>
      <c r="C54" s="22" t="e">
        <f>C46*C53*C12</f>
        <v>#VALUE!</v>
      </c>
      <c r="D54" s="56"/>
    </row>
    <row r="55" spans="1:4" ht="29.25" thickBot="1" x14ac:dyDescent="0.25">
      <c r="A55" s="52">
        <v>31</v>
      </c>
      <c r="B55" s="53" t="s">
        <v>83</v>
      </c>
      <c r="C55" s="16" t="s">
        <v>109</v>
      </c>
      <c r="D55" s="62" t="s">
        <v>19</v>
      </c>
    </row>
    <row r="56" spans="1:4" x14ac:dyDescent="0.2">
      <c r="A56" s="52"/>
      <c r="B56" s="50" t="s">
        <v>22</v>
      </c>
      <c r="C56" s="28" t="e">
        <f>C17*C55*C12</f>
        <v>#VALUE!</v>
      </c>
      <c r="D56" s="56"/>
    </row>
    <row r="57" spans="1:4" ht="28.5" x14ac:dyDescent="0.2">
      <c r="A57" s="52">
        <v>32</v>
      </c>
      <c r="B57" s="53" t="s">
        <v>84</v>
      </c>
      <c r="C57" s="5" t="s">
        <v>109</v>
      </c>
      <c r="D57" s="69" t="s">
        <v>19</v>
      </c>
    </row>
    <row r="58" spans="1:4" x14ac:dyDescent="0.2">
      <c r="A58" s="52"/>
      <c r="B58" s="50" t="s">
        <v>23</v>
      </c>
      <c r="C58" s="28" t="e">
        <f>C57*C20*C12</f>
        <v>#VALUE!</v>
      </c>
      <c r="D58" s="56"/>
    </row>
    <row r="59" spans="1:4" x14ac:dyDescent="0.2">
      <c r="A59" s="57"/>
      <c r="B59" s="58" t="s">
        <v>40</v>
      </c>
      <c r="C59" s="70" t="e">
        <f>C54+C56+C58</f>
        <v>#VALUE!</v>
      </c>
      <c r="D59" s="60"/>
    </row>
    <row r="60" spans="1:4" x14ac:dyDescent="0.2">
      <c r="B60" s="1"/>
    </row>
    <row r="61" spans="1:4" ht="15" customHeight="1" x14ac:dyDescent="0.2">
      <c r="A61" s="88" t="s">
        <v>45</v>
      </c>
      <c r="B61" s="89"/>
      <c r="C61" s="89"/>
      <c r="D61" s="61"/>
    </row>
    <row r="62" spans="1:4" ht="43.5" thickBot="1" x14ac:dyDescent="0.25">
      <c r="A62" s="52">
        <v>33</v>
      </c>
      <c r="B62" s="53" t="s">
        <v>85</v>
      </c>
      <c r="C62" s="16" t="s">
        <v>109</v>
      </c>
      <c r="D62" s="62" t="s">
        <v>19</v>
      </c>
    </row>
    <row r="63" spans="1:4" ht="15" thickBot="1" x14ac:dyDescent="0.25">
      <c r="A63" s="52">
        <v>34</v>
      </c>
      <c r="B63" s="5" t="s">
        <v>86</v>
      </c>
      <c r="C63" s="29" t="s">
        <v>109</v>
      </c>
      <c r="D63" s="62" t="s">
        <v>19</v>
      </c>
    </row>
    <row r="64" spans="1:4" x14ac:dyDescent="0.2">
      <c r="A64" s="52"/>
      <c r="B64" s="24" t="s">
        <v>42</v>
      </c>
      <c r="C64" s="30" t="e">
        <f>IF(C63=0,0,+C22*(1+C11)/(C63*48))</f>
        <v>#VALUE!</v>
      </c>
      <c r="D64" s="71"/>
    </row>
    <row r="65" spans="1:4" x14ac:dyDescent="0.2">
      <c r="A65" s="52"/>
      <c r="B65" s="50" t="s">
        <v>43</v>
      </c>
      <c r="C65" s="22" t="e">
        <f>+C64*C62*C12</f>
        <v>#VALUE!</v>
      </c>
      <c r="D65" s="56"/>
    </row>
    <row r="66" spans="1:4" ht="15" thickBot="1" x14ac:dyDescent="0.25">
      <c r="A66" s="52">
        <v>35</v>
      </c>
      <c r="B66" s="53" t="s">
        <v>87</v>
      </c>
      <c r="C66" s="29" t="s">
        <v>109</v>
      </c>
      <c r="D66" s="62" t="s">
        <v>19</v>
      </c>
    </row>
    <row r="67" spans="1:4" ht="15" thickBot="1" x14ac:dyDescent="0.25">
      <c r="A67" s="52">
        <v>36</v>
      </c>
      <c r="B67" s="53" t="s">
        <v>88</v>
      </c>
      <c r="C67" s="49" t="s">
        <v>109</v>
      </c>
      <c r="D67" s="72" t="s">
        <v>19</v>
      </c>
    </row>
    <row r="68" spans="1:4" x14ac:dyDescent="0.2">
      <c r="A68" s="52"/>
      <c r="B68" s="24" t="s">
        <v>44</v>
      </c>
      <c r="C68" s="22" t="e">
        <f>+C17*(C66+C67)*C12</f>
        <v>#VALUE!</v>
      </c>
      <c r="D68" s="56"/>
    </row>
    <row r="69" spans="1:4" ht="15" thickBot="1" x14ac:dyDescent="0.25">
      <c r="A69" s="52">
        <v>37</v>
      </c>
      <c r="B69" s="53" t="s">
        <v>89</v>
      </c>
      <c r="C69" s="29" t="s">
        <v>109</v>
      </c>
      <c r="D69" s="62" t="s">
        <v>19</v>
      </c>
    </row>
    <row r="70" spans="1:4" ht="15" thickBot="1" x14ac:dyDescent="0.25">
      <c r="A70" s="52">
        <v>38</v>
      </c>
      <c r="B70" s="53" t="s">
        <v>90</v>
      </c>
      <c r="C70" s="49" t="s">
        <v>109</v>
      </c>
      <c r="D70" s="72" t="s">
        <v>19</v>
      </c>
    </row>
    <row r="71" spans="1:4" x14ac:dyDescent="0.2">
      <c r="A71" s="52"/>
      <c r="B71" s="24" t="s">
        <v>46</v>
      </c>
      <c r="C71" s="22" t="e">
        <f>C20*(C69+C70)*C12</f>
        <v>#VALUE!</v>
      </c>
      <c r="D71" s="56"/>
    </row>
    <row r="72" spans="1:4" ht="15" thickBot="1" x14ac:dyDescent="0.25">
      <c r="A72" s="52">
        <v>39</v>
      </c>
      <c r="B72" s="53" t="s">
        <v>91</v>
      </c>
      <c r="C72" s="31">
        <v>0</v>
      </c>
      <c r="D72" s="65"/>
    </row>
    <row r="73" spans="1:4" ht="15" thickBot="1" x14ac:dyDescent="0.25">
      <c r="A73" s="52">
        <v>40</v>
      </c>
      <c r="B73" s="53" t="s">
        <v>92</v>
      </c>
      <c r="C73" s="32">
        <v>0</v>
      </c>
      <c r="D73" s="67" t="s">
        <v>24</v>
      </c>
    </row>
    <row r="74" spans="1:4" x14ac:dyDescent="0.2">
      <c r="A74" s="52"/>
      <c r="B74" s="50" t="s">
        <v>47</v>
      </c>
      <c r="C74" s="33">
        <f>IF(C73=0,0,+C72/C73)</f>
        <v>0</v>
      </c>
      <c r="D74" s="56"/>
    </row>
    <row r="75" spans="1:4" ht="15" thickBot="1" x14ac:dyDescent="0.25">
      <c r="A75" s="52">
        <v>41</v>
      </c>
      <c r="B75" s="53" t="s">
        <v>93</v>
      </c>
      <c r="C75" s="34">
        <v>0</v>
      </c>
      <c r="D75" s="65" t="s">
        <v>24</v>
      </c>
    </row>
    <row r="76" spans="1:4" x14ac:dyDescent="0.2">
      <c r="A76" s="52"/>
      <c r="B76" s="50" t="s">
        <v>48</v>
      </c>
      <c r="C76" s="22">
        <f>+C75*C74</f>
        <v>0</v>
      </c>
      <c r="D76" s="56"/>
    </row>
    <row r="77" spans="1:4" ht="15" thickBot="1" x14ac:dyDescent="0.25">
      <c r="A77" s="52">
        <v>42</v>
      </c>
      <c r="B77" s="53" t="s">
        <v>94</v>
      </c>
      <c r="C77" s="31">
        <v>0</v>
      </c>
      <c r="D77" s="65"/>
    </row>
    <row r="78" spans="1:4" x14ac:dyDescent="0.2">
      <c r="A78" s="57"/>
      <c r="B78" s="58" t="s">
        <v>49</v>
      </c>
      <c r="C78" s="64" t="e">
        <f>+C77+C76+C71+C68+C65</f>
        <v>#VALUE!</v>
      </c>
      <c r="D78" s="60"/>
    </row>
    <row r="79" spans="1:4" s="4" customFormat="1" x14ac:dyDescent="0.2">
      <c r="A79" s="6"/>
      <c r="B79" s="14"/>
      <c r="C79" s="7"/>
      <c r="D79" s="8"/>
    </row>
    <row r="80" spans="1:4" ht="15" customHeight="1" x14ac:dyDescent="0.2">
      <c r="A80" s="88" t="s">
        <v>41</v>
      </c>
      <c r="B80" s="89"/>
      <c r="C80" s="89"/>
      <c r="D80" s="61"/>
    </row>
    <row r="81" spans="1:4" ht="15" thickBot="1" x14ac:dyDescent="0.25">
      <c r="A81" s="52">
        <v>43</v>
      </c>
      <c r="B81" s="53" t="s">
        <v>103</v>
      </c>
      <c r="C81" s="26" t="s">
        <v>109</v>
      </c>
      <c r="D81" s="65"/>
    </row>
    <row r="82" spans="1:4" x14ac:dyDescent="0.2">
      <c r="A82" s="52"/>
      <c r="B82" s="50" t="s">
        <v>50</v>
      </c>
      <c r="C82" s="22" t="e">
        <f>+C81*C11</f>
        <v>#VALUE!</v>
      </c>
      <c r="D82" s="56"/>
    </row>
    <row r="83" spans="1:4" ht="15" thickBot="1" x14ac:dyDescent="0.25">
      <c r="A83" s="52">
        <v>44</v>
      </c>
      <c r="B83" s="53" t="s">
        <v>95</v>
      </c>
      <c r="C83" s="16" t="s">
        <v>109</v>
      </c>
      <c r="D83" s="62" t="s">
        <v>19</v>
      </c>
    </row>
    <row r="84" spans="1:4" ht="15" thickBot="1" x14ac:dyDescent="0.25">
      <c r="A84" s="52">
        <v>45</v>
      </c>
      <c r="B84" s="53" t="s">
        <v>96</v>
      </c>
      <c r="C84" s="18" t="s">
        <v>109</v>
      </c>
      <c r="D84" s="63" t="s">
        <v>19</v>
      </c>
    </row>
    <row r="85" spans="1:4" x14ac:dyDescent="0.2">
      <c r="A85" s="52">
        <v>46</v>
      </c>
      <c r="B85" s="53" t="s">
        <v>97</v>
      </c>
      <c r="C85" s="21" t="s">
        <v>109</v>
      </c>
      <c r="D85" s="73" t="s">
        <v>19</v>
      </c>
    </row>
    <row r="86" spans="1:4" x14ac:dyDescent="0.2">
      <c r="A86" s="52"/>
      <c r="B86" s="50" t="s">
        <v>51</v>
      </c>
      <c r="C86" s="51" t="e">
        <f>(C83+C84+C85)*C12</f>
        <v>#VALUE!</v>
      </c>
      <c r="D86" s="56" t="s">
        <v>19</v>
      </c>
    </row>
    <row r="87" spans="1:4" x14ac:dyDescent="0.2">
      <c r="A87" s="52"/>
      <c r="B87" s="50" t="s">
        <v>52</v>
      </c>
      <c r="C87" s="22" t="e">
        <f>+C58*C86</f>
        <v>#VALUE!</v>
      </c>
      <c r="D87" s="56"/>
    </row>
    <row r="88" spans="1:4" ht="15" thickBot="1" x14ac:dyDescent="0.25">
      <c r="A88" s="52">
        <v>47</v>
      </c>
      <c r="B88" s="53" t="s">
        <v>6</v>
      </c>
      <c r="C88" s="35" t="s">
        <v>109</v>
      </c>
      <c r="D88" s="62"/>
    </row>
    <row r="89" spans="1:4" x14ac:dyDescent="0.2">
      <c r="A89" s="52"/>
      <c r="B89" s="50" t="s">
        <v>58</v>
      </c>
      <c r="C89" s="22" t="e">
        <f>+C88*C12</f>
        <v>#VALUE!</v>
      </c>
      <c r="D89" s="56"/>
    </row>
    <row r="90" spans="1:4" x14ac:dyDescent="0.2">
      <c r="A90" s="57"/>
      <c r="B90" s="74" t="s">
        <v>7</v>
      </c>
      <c r="C90" s="75" t="e">
        <f>+C89+C87+C82</f>
        <v>#VALUE!</v>
      </c>
      <c r="D90" s="76"/>
    </row>
    <row r="91" spans="1:4" x14ac:dyDescent="0.2">
      <c r="B91" s="1"/>
    </row>
    <row r="92" spans="1:4" ht="15" customHeight="1" x14ac:dyDescent="0.2">
      <c r="A92" s="88" t="s">
        <v>54</v>
      </c>
      <c r="B92" s="89"/>
      <c r="C92" s="89"/>
      <c r="D92" s="61"/>
    </row>
    <row r="93" spans="1:4" ht="15" thickBot="1" x14ac:dyDescent="0.25">
      <c r="A93" s="52">
        <v>25</v>
      </c>
      <c r="B93" s="53" t="s">
        <v>9</v>
      </c>
      <c r="C93" s="26" t="s">
        <v>109</v>
      </c>
      <c r="D93" s="62"/>
    </row>
    <row r="94" spans="1:4" x14ac:dyDescent="0.2">
      <c r="A94" s="52"/>
      <c r="B94" s="50" t="s">
        <v>53</v>
      </c>
      <c r="C94" s="22" t="e">
        <f>IF(C9=0,0,(C93/(52*C9)))</f>
        <v>#VALUE!</v>
      </c>
      <c r="D94" s="56"/>
    </row>
    <row r="95" spans="1:4" ht="15" customHeight="1" thickBot="1" x14ac:dyDescent="0.25">
      <c r="A95" s="52">
        <v>26</v>
      </c>
      <c r="B95" s="53" t="s">
        <v>61</v>
      </c>
      <c r="C95" s="43" t="s">
        <v>109</v>
      </c>
      <c r="D95" s="62" t="s">
        <v>25</v>
      </c>
    </row>
    <row r="96" spans="1:4" x14ac:dyDescent="0.2">
      <c r="A96" s="52"/>
      <c r="B96" s="50" t="s">
        <v>55</v>
      </c>
      <c r="C96" s="22" t="e">
        <f>C94*C95</f>
        <v>#VALUE!</v>
      </c>
      <c r="D96" s="56"/>
    </row>
    <row r="97" spans="1:4" ht="15" thickBot="1" x14ac:dyDescent="0.25">
      <c r="A97" s="52">
        <v>27</v>
      </c>
      <c r="B97" s="53" t="s">
        <v>56</v>
      </c>
      <c r="C97" s="26" t="s">
        <v>109</v>
      </c>
      <c r="D97" s="62"/>
    </row>
    <row r="98" spans="1:4" x14ac:dyDescent="0.2">
      <c r="A98" s="57"/>
      <c r="B98" s="74" t="s">
        <v>57</v>
      </c>
      <c r="C98" s="75" t="e">
        <f>C96+C97</f>
        <v>#VALUE!</v>
      </c>
      <c r="D98" s="76"/>
    </row>
    <row r="99" spans="1:4" ht="15" thickBot="1" x14ac:dyDescent="0.25">
      <c r="B99" s="1"/>
    </row>
    <row r="100" spans="1:4" x14ac:dyDescent="0.2">
      <c r="A100" s="37"/>
      <c r="B100" s="46" t="s">
        <v>4</v>
      </c>
      <c r="C100" s="38" t="e">
        <f>+C98+C90+C78+C59+C43+C25</f>
        <v>#VALUE!</v>
      </c>
      <c r="D100" s="39"/>
    </row>
    <row r="101" spans="1:4" ht="15" thickBot="1" x14ac:dyDescent="0.25">
      <c r="A101" s="40"/>
      <c r="B101" s="47" t="s">
        <v>5</v>
      </c>
      <c r="C101" s="41" t="e">
        <f>IF(C11=0,0,C100/C11)</f>
        <v>#VALUE!</v>
      </c>
      <c r="D101" s="42"/>
    </row>
    <row r="103" spans="1:4" ht="26.25" x14ac:dyDescent="0.2">
      <c r="A103" s="82" t="s">
        <v>16</v>
      </c>
      <c r="B103" s="83"/>
      <c r="C103" s="83"/>
      <c r="D103" s="77"/>
    </row>
    <row r="104" spans="1:4" ht="15" thickBot="1" x14ac:dyDescent="0.25">
      <c r="A104" s="52">
        <v>1</v>
      </c>
      <c r="B104" s="5" t="s">
        <v>10</v>
      </c>
      <c r="C104" s="15" t="s">
        <v>109</v>
      </c>
      <c r="D104" s="62"/>
    </row>
    <row r="105" spans="1:4" x14ac:dyDescent="0.2">
      <c r="A105" s="52"/>
      <c r="B105" s="36" t="s">
        <v>15</v>
      </c>
      <c r="C105" s="20" t="e">
        <f>IF(C100&lt;=0,0,+C93/C104*C100)</f>
        <v>#VALUE!</v>
      </c>
      <c r="D105" s="78"/>
    </row>
    <row r="106" spans="1:4" ht="15" thickBot="1" x14ac:dyDescent="0.25">
      <c r="A106" s="52">
        <v>2</v>
      </c>
      <c r="B106" s="5" t="s">
        <v>99</v>
      </c>
      <c r="C106" s="48">
        <v>0</v>
      </c>
      <c r="D106" s="54"/>
    </row>
    <row r="107" spans="1:4" ht="15" thickBot="1" x14ac:dyDescent="0.25">
      <c r="A107" s="52">
        <v>3</v>
      </c>
      <c r="B107" s="5" t="s">
        <v>98</v>
      </c>
      <c r="C107" s="15">
        <v>0</v>
      </c>
      <c r="D107" s="55"/>
    </row>
    <row r="108" spans="1:4" x14ac:dyDescent="0.2">
      <c r="A108" s="52"/>
      <c r="B108" s="24" t="s">
        <v>11</v>
      </c>
      <c r="C108" s="44">
        <f>IF(C107=0,0,C106/C107)</f>
        <v>0</v>
      </c>
      <c r="D108" s="56"/>
    </row>
    <row r="109" spans="1:4" x14ac:dyDescent="0.2">
      <c r="A109" s="52"/>
      <c r="B109" s="24" t="s">
        <v>12</v>
      </c>
      <c r="C109" s="45">
        <f>IF(C108&lt;=0,0,+(C100*0.6)/(C104/C108))</f>
        <v>0</v>
      </c>
      <c r="D109" s="56"/>
    </row>
    <row r="110" spans="1:4" x14ac:dyDescent="0.2">
      <c r="A110" s="52"/>
      <c r="B110" s="24" t="s">
        <v>13</v>
      </c>
      <c r="C110" s="45">
        <f>SUM(C108:C109)</f>
        <v>0</v>
      </c>
      <c r="D110" s="56"/>
    </row>
    <row r="111" spans="1:4" x14ac:dyDescent="0.2">
      <c r="A111" s="57"/>
      <c r="B111" s="79" t="s">
        <v>14</v>
      </c>
      <c r="C111" s="80">
        <f>C110*C107</f>
        <v>0</v>
      </c>
      <c r="D111" s="76"/>
    </row>
  </sheetData>
  <mergeCells count="10">
    <mergeCell ref="B26:D26"/>
    <mergeCell ref="A2:D2"/>
    <mergeCell ref="A3:D3"/>
    <mergeCell ref="A14:C14"/>
    <mergeCell ref="A103:C103"/>
    <mergeCell ref="A27:C27"/>
    <mergeCell ref="A45:C45"/>
    <mergeCell ref="A61:C61"/>
    <mergeCell ref="A80:C80"/>
    <mergeCell ref="A92:C9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3" sqref="A13"/>
    </sheetView>
  </sheetViews>
  <sheetFormatPr defaultRowHeight="15" x14ac:dyDescent="0.25"/>
  <cols>
    <col min="1" max="1" width="73.5703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COST OF TURNOVER</vt:lpstr>
      <vt:lpstr>Sheet3</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Nycole Kinns</dc:creator>
  <cp:lastModifiedBy>Julie Hansen</cp:lastModifiedBy>
  <cp:lastPrinted>2012-01-30T03:17:23Z</cp:lastPrinted>
  <dcterms:created xsi:type="dcterms:W3CDTF">2012-01-22T18:22:14Z</dcterms:created>
  <dcterms:modified xsi:type="dcterms:W3CDTF">2012-04-24T13:03:57Z</dcterms:modified>
</cp:coreProperties>
</file>